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485" windowWidth="18285" windowHeight="9870" activeTab="0"/>
  </bookViews>
  <sheets>
    <sheet name="Metrů na plantáži" sheetId="1" r:id="rId1"/>
    <sheet name="Přírůstky" sheetId="2" r:id="rId2"/>
    <sheet name="Sheet3" sheetId="3" r:id="rId3"/>
    <sheet name="List1" sheetId="4" r:id="rId4"/>
    <sheet name="List2" sheetId="5" r:id="rId5"/>
  </sheets>
  <definedNames/>
  <calcPr fullCalcOnLoad="1"/>
</workbook>
</file>

<file path=xl/comments1.xml><?xml version="1.0" encoding="utf-8"?>
<comments xmlns="http://schemas.openxmlformats.org/spreadsheetml/2006/main">
  <authors>
    <author>Muflon</author>
  </authors>
  <commentList>
    <comment ref="B2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Aktivní člen - uveďte počet vašich stromů.</t>
        </r>
      </text>
    </comment>
    <comment ref="F25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Zde zadejte hmotnost v kg pro 1 m3 vašeho dřeva</t>
        </r>
      </text>
    </comment>
    <comment ref="A5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Do tohoto řádku vyplňte průměry kmene. Podle počtu různých průměrů můžete využít až 16 různých velikostí</t>
        </r>
      </text>
    </comment>
    <comment ref="A6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Do tohoto řádku vyplňte minimální průměry kmene, který ještě chcete spotřebovat na kulatinu.</t>
        </r>
      </text>
    </comment>
    <comment ref="A7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Délka použitelného kmene. 
</t>
        </r>
      </text>
    </comment>
    <comment ref="A8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Kolik má daný strom m3.</t>
        </r>
      </text>
    </comment>
    <comment ref="A9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Kolik stromů budete potřebovat do kubíku. C¨Vcelku nepodstatná hodnota.</t>
        </r>
      </text>
    </comment>
    <comment ref="A10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Počet stromů, které musíte mít na jeden klasický metr klád včetně mezer.</t>
        </r>
      </text>
    </comment>
    <comment ref="A11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Kolik to bude asi polen.
</t>
        </r>
      </text>
    </comment>
    <comment ref="A12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Procentní podíl stromů daného průměru (řádek 5) z celého lesa, nebo plantáže. Výsledek řádků nesmí překročit hodnotu 100%!
Jednoduše vyplňte dle svého uvážení jaké asi tak stromy v lese máte.</t>
        </r>
      </text>
    </comment>
    <comment ref="A13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Kolik kusů takovýchto stromů to je ve  vašem lese, plantáži celkem. Celkový součet by měl být roven políčku B2.</t>
        </r>
      </text>
    </comment>
    <comment ref="A14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Kolik prm bude ze stromů daného průměru.</t>
        </r>
      </text>
    </comment>
    <comment ref="A15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Kolik kubíků to bude ze stromů daného průměru.</t>
        </r>
      </text>
    </comment>
    <comment ref="A16" authorId="0">
      <text>
        <r>
          <rPr>
            <b/>
            <sz val="9"/>
            <rFont val="Tahoma"/>
            <family val="0"/>
          </rPr>
          <t>Muflon:</t>
        </r>
        <r>
          <rPr>
            <sz val="9"/>
            <rFont val="Tahoma"/>
            <family val="0"/>
          </rPr>
          <t xml:space="preserve">
Celková hmotnost stromů daného průměru - použitého kůlu.</t>
        </r>
      </text>
    </comment>
    <comment ref="A29" authorId="0">
      <text>
        <r>
          <rPr>
            <b/>
            <sz val="9"/>
            <rFont val="Tahoma"/>
            <family val="2"/>
          </rPr>
          <t>Muflon:</t>
        </r>
        <r>
          <rPr>
            <sz val="9"/>
            <rFont val="Tahoma"/>
            <family val="2"/>
          </rPr>
          <t xml:space="preserve">
Komentář
</t>
        </r>
      </text>
    </comment>
    <comment ref="B7" authorId="0">
      <text>
        <r>
          <rPr>
            <b/>
            <sz val="9"/>
            <rFont val="Tahoma"/>
            <family val="2"/>
          </rPr>
          <t>Muflon:</t>
        </r>
        <r>
          <rPr>
            <sz val="9"/>
            <rFont val="Tahoma"/>
            <family val="2"/>
          </rPr>
          <t xml:space="preserve">
Odhad
</t>
        </r>
      </text>
    </comment>
    <comment ref="C7" authorId="0">
      <text>
        <r>
          <rPr>
            <b/>
            <sz val="9"/>
            <rFont val="Tahoma"/>
            <family val="2"/>
          </rPr>
          <t>Muflon:</t>
        </r>
        <r>
          <rPr>
            <sz val="9"/>
            <rFont val="Tahoma"/>
            <family val="2"/>
          </rPr>
          <t xml:space="preserve">
Odhad</t>
        </r>
      </text>
    </comment>
    <comment ref="D7" authorId="0">
      <text>
        <r>
          <rPr>
            <b/>
            <sz val="9"/>
            <rFont val="Tahoma"/>
            <family val="2"/>
          </rPr>
          <t>Muflon:</t>
        </r>
        <r>
          <rPr>
            <sz val="9"/>
            <rFont val="Tahoma"/>
            <family val="2"/>
          </rPr>
          <t xml:space="preserve">
Odhad</t>
        </r>
      </text>
    </comment>
    <comment ref="E7" authorId="0">
      <text>
        <r>
          <rPr>
            <b/>
            <sz val="9"/>
            <rFont val="Tahoma"/>
            <family val="2"/>
          </rPr>
          <t>Muflon:</t>
        </r>
        <r>
          <rPr>
            <sz val="9"/>
            <rFont val="Tahoma"/>
            <family val="2"/>
          </rPr>
          <t xml:space="preserve">
Odhad</t>
        </r>
      </text>
    </comment>
    <comment ref="E1" authorId="0">
      <text>
        <r>
          <rPr>
            <b/>
            <sz val="9"/>
            <rFont val="Tahoma"/>
            <family val="2"/>
          </rPr>
          <t>Muflon:</t>
        </r>
        <r>
          <rPr>
            <sz val="9"/>
            <rFont val="Tahoma"/>
            <family val="2"/>
          </rPr>
          <t xml:space="preserve">
Výpočty nelze brát jako 100% hodnoty. Objemy stromů je počítán pouze z použitelné části kmene (v tomto případě od pařezu až do vrcholu o průměru 5ti cm).</t>
        </r>
      </text>
    </comment>
    <comment ref="F5" authorId="0">
      <text>
        <r>
          <rPr>
            <b/>
            <sz val="9"/>
            <rFont val="Tahoma"/>
            <family val="2"/>
          </rPr>
          <t>Muflon:</t>
        </r>
        <r>
          <rPr>
            <sz val="9"/>
            <rFont val="Tahoma"/>
            <family val="2"/>
          </rPr>
          <t xml:space="preserve">
Momentálně 4letý strom.</t>
        </r>
      </text>
    </comment>
  </commentList>
</comments>
</file>

<file path=xl/sharedStrings.xml><?xml version="1.0" encoding="utf-8"?>
<sst xmlns="http://schemas.openxmlformats.org/spreadsheetml/2006/main" count="65" uniqueCount="45">
  <si>
    <t>Výška kůlu (m)</t>
  </si>
  <si>
    <t>Objem stromu (m3)</t>
  </si>
  <si>
    <t>Počet stromů do kubíku</t>
  </si>
  <si>
    <t>Počet stromů do prm</t>
  </si>
  <si>
    <t>Počet polen do 1 prm</t>
  </si>
  <si>
    <t>Kusů daného průměru celkem</t>
  </si>
  <si>
    <t>Celkem stromů na plantáži</t>
  </si>
  <si>
    <t>Celkem tun použitelného dř.</t>
  </si>
  <si>
    <t>Kubíku dřeva v daném pr. kmene</t>
  </si>
  <si>
    <t>Metrů dřeva na prodej</t>
  </si>
  <si>
    <t>Kubíků dřeva na prodej</t>
  </si>
  <si>
    <t>Průměr kmene na pařezu (cm)</t>
  </si>
  <si>
    <t>Hmotnost daného stromu (kg)</t>
  </si>
  <si>
    <t>Průměr kmene u vrcholu (cm)</t>
  </si>
  <si>
    <t>Počet stromů daného průměru (%)</t>
  </si>
  <si>
    <t>Prm v daném průměru kmene</t>
  </si>
  <si>
    <t>Zbytek cca 30% tvoří větve a koruna stromu - bylo by neekonomické toho nevyužít!</t>
  </si>
  <si>
    <t>Výpočet je čistá matematika:</t>
  </si>
  <si>
    <t>Tabulka pro výpočet hmoty na Vaší plantáži</t>
  </si>
  <si>
    <t>1 prostorový metr = 0,65 m3</t>
  </si>
  <si>
    <t>Růst:</t>
  </si>
  <si>
    <t>Výška (m)</t>
  </si>
  <si>
    <t>Rok růstu</t>
  </si>
  <si>
    <t>Skutečnost</t>
  </si>
  <si>
    <t>Předpoklad</t>
  </si>
  <si>
    <t>Nynější čtyřletý strom</t>
  </si>
  <si>
    <t>V (m3)</t>
  </si>
  <si>
    <t>Násobek předešlého roku</t>
  </si>
  <si>
    <t>-</t>
  </si>
  <si>
    <t>Výpočet přírůstků v jednotlivých letech růstu japonského topolu - pouze kmenové části bez větví. Ve kterém roce tedy strom nabírá nejvíce hmoty.</t>
  </si>
  <si>
    <t>Nynější dvouletý strom</t>
  </si>
  <si>
    <t>Hmotnost dřeva během těžby = cca 800 kg/m3</t>
  </si>
  <si>
    <t>Objemová hmotnost sušiny topolu - cca 370 kg/m3</t>
  </si>
  <si>
    <t>Legenda</t>
  </si>
  <si>
    <t>Pole označené touto barvou</t>
  </si>
  <si>
    <t>VYPLŇTE</t>
  </si>
  <si>
    <t>Pole označené r. trojúh.</t>
  </si>
  <si>
    <t>Komentář</t>
  </si>
  <si>
    <t>včetně větví</t>
  </si>
  <si>
    <t>Tun na prodej</t>
  </si>
  <si>
    <t>Objem stromu (kmene použitelného na kulatinu) =</t>
  </si>
  <si>
    <t>kg</t>
  </si>
  <si>
    <t>Vlhkost dřeva během těžby - cca 53%</t>
  </si>
  <si>
    <t>Jako vzor jsem použil mou čtyřletou hektarovou plantáž, kde jsem přibližně uvedl velikosti stromů.</t>
  </si>
  <si>
    <t>www.japonsketopoly-rrd.cz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</si>
</sst>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"/>
    <numFmt numFmtId="16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28"/>
      <color indexed="12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u val="single"/>
      <sz val="28"/>
      <color theme="10"/>
      <name val="Calibri"/>
      <family val="2"/>
    </font>
    <font>
      <sz val="28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9" fillId="0" borderId="10" xfId="0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11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2" fontId="0" fillId="33" borderId="14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2" fontId="44" fillId="33" borderId="12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2" fontId="44" fillId="33" borderId="19" xfId="0" applyNumberFormat="1" applyFont="1" applyFill="1" applyBorder="1" applyAlignment="1">
      <alignment horizontal="center" vertical="center"/>
    </xf>
    <xf numFmtId="2" fontId="44" fillId="33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9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32" fillId="36" borderId="0" xfId="0" applyFont="1" applyFill="1" applyAlignment="1">
      <alignment/>
    </xf>
    <xf numFmtId="167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0" fontId="50" fillId="37" borderId="0" xfId="0" applyFont="1" applyFill="1" applyAlignment="1">
      <alignment vertical="center"/>
    </xf>
    <xf numFmtId="0" fontId="0" fillId="37" borderId="0" xfId="0" applyFill="1" applyAlignment="1">
      <alignment/>
    </xf>
    <xf numFmtId="0" fontId="49" fillId="36" borderId="16" xfId="0" applyFont="1" applyFill="1" applyBorder="1" applyAlignment="1">
      <alignment/>
    </xf>
    <xf numFmtId="0" fontId="49" fillId="36" borderId="18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167" fontId="49" fillId="0" borderId="12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1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20" xfId="0" applyNumberFormat="1" applyBorder="1" applyAlignment="1">
      <alignment/>
    </xf>
    <xf numFmtId="164" fontId="51" fillId="13" borderId="0" xfId="0" applyNumberFormat="1" applyFont="1" applyFill="1" applyAlignment="1">
      <alignment/>
    </xf>
    <xf numFmtId="0" fontId="51" fillId="13" borderId="0" xfId="0" applyFont="1" applyFill="1" applyAlignment="1">
      <alignment/>
    </xf>
    <xf numFmtId="0" fontId="0" fillId="13" borderId="0" xfId="0" applyFill="1" applyAlignment="1">
      <alignment/>
    </xf>
    <xf numFmtId="164" fontId="51" fillId="11" borderId="0" xfId="0" applyNumberFormat="1" applyFont="1" applyFill="1" applyAlignment="1">
      <alignment/>
    </xf>
    <xf numFmtId="0" fontId="51" fillId="11" borderId="0" xfId="0" applyFont="1" applyFill="1" applyAlignment="1">
      <alignment/>
    </xf>
    <xf numFmtId="164" fontId="51" fillId="8" borderId="0" xfId="0" applyNumberFormat="1" applyFont="1" applyFill="1" applyAlignment="1">
      <alignment/>
    </xf>
    <xf numFmtId="0" fontId="49" fillId="8" borderId="0" xfId="0" applyFont="1" applyFill="1" applyAlignment="1">
      <alignment/>
    </xf>
    <xf numFmtId="0" fontId="51" fillId="36" borderId="15" xfId="0" applyFont="1" applyFill="1" applyBorder="1" applyAlignment="1">
      <alignment/>
    </xf>
    <xf numFmtId="0" fontId="51" fillId="36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2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32" fillId="39" borderId="0" xfId="0" applyFont="1" applyFill="1" applyAlignment="1">
      <alignment horizontal="center"/>
    </xf>
    <xf numFmtId="164" fontId="52" fillId="39" borderId="22" xfId="0" applyNumberFormat="1" applyFont="1" applyFill="1" applyBorder="1" applyAlignment="1">
      <alignment/>
    </xf>
    <xf numFmtId="0" fontId="52" fillId="39" borderId="23" xfId="0" applyFont="1" applyFill="1" applyBorder="1" applyAlignment="1">
      <alignment/>
    </xf>
    <xf numFmtId="0" fontId="53" fillId="39" borderId="24" xfId="0" applyFont="1" applyFill="1" applyBorder="1" applyAlignment="1">
      <alignment/>
    </xf>
    <xf numFmtId="0" fontId="54" fillId="4" borderId="25" xfId="0" applyFont="1" applyFill="1" applyBorder="1" applyAlignment="1">
      <alignment horizontal="center"/>
    </xf>
    <xf numFmtId="0" fontId="54" fillId="4" borderId="26" xfId="0" applyFont="1" applyFill="1" applyBorder="1" applyAlignment="1">
      <alignment horizontal="center"/>
    </xf>
    <xf numFmtId="0" fontId="54" fillId="4" borderId="27" xfId="0" applyFont="1" applyFill="1" applyBorder="1" applyAlignment="1">
      <alignment horizontal="center"/>
    </xf>
    <xf numFmtId="0" fontId="54" fillId="4" borderId="28" xfId="0" applyFont="1" applyFill="1" applyBorder="1" applyAlignment="1">
      <alignment horizontal="center"/>
    </xf>
    <xf numFmtId="0" fontId="55" fillId="16" borderId="25" xfId="0" applyFont="1" applyFill="1" applyBorder="1" applyAlignment="1">
      <alignment horizontal="center" wrapText="1"/>
    </xf>
    <xf numFmtId="0" fontId="55" fillId="16" borderId="26" xfId="0" applyFont="1" applyFill="1" applyBorder="1" applyAlignment="1">
      <alignment horizontal="center" wrapText="1"/>
    </xf>
    <xf numFmtId="0" fontId="55" fillId="16" borderId="28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56" fillId="40" borderId="0" xfId="36" applyFont="1" applyFill="1" applyAlignment="1" applyProtection="1">
      <alignment horizontal="center"/>
      <protection/>
    </xf>
    <xf numFmtId="0" fontId="57" fillId="4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18</xdr:row>
      <xdr:rowOff>171450</xdr:rowOff>
    </xdr:from>
    <xdr:to>
      <xdr:col>11</xdr:col>
      <xdr:colOff>295275</xdr:colOff>
      <xdr:row>22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4166" t="47314" r="42916" b="46574"/>
        <a:stretch>
          <a:fillRect/>
        </a:stretch>
      </xdr:blipFill>
      <xdr:spPr>
        <a:xfrm>
          <a:off x="4914900" y="3886200"/>
          <a:ext cx="19335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352425</xdr:colOff>
      <xdr:row>17</xdr:row>
      <xdr:rowOff>133350</xdr:rowOff>
    </xdr:from>
    <xdr:to>
      <xdr:col>17</xdr:col>
      <xdr:colOff>38100</xdr:colOff>
      <xdr:row>33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26927" t="46234" r="55906" b="36616"/>
        <a:stretch>
          <a:fillRect/>
        </a:stretch>
      </xdr:blipFill>
      <xdr:spPr>
        <a:xfrm>
          <a:off x="7381875" y="3657600"/>
          <a:ext cx="2066925" cy="2800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onsketopoly-rrd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X27" sqref="X27"/>
    </sheetView>
  </sheetViews>
  <sheetFormatPr defaultColWidth="9.140625" defaultRowHeight="15"/>
  <cols>
    <col min="1" max="1" width="26.8515625" style="0" customWidth="1"/>
    <col min="2" max="17" width="7.140625" style="0" customWidth="1"/>
    <col min="18" max="18" width="6.57421875" style="0" customWidth="1"/>
    <col min="19" max="19" width="10.140625" style="0" customWidth="1"/>
    <col min="20" max="20" width="9.28125" style="0" customWidth="1"/>
    <col min="21" max="21" width="6.140625" style="0" customWidth="1"/>
  </cols>
  <sheetData>
    <row r="1" spans="1:14" ht="33.75" customHeight="1">
      <c r="A1" s="39" t="s">
        <v>18</v>
      </c>
      <c r="B1" s="40"/>
      <c r="C1" s="40"/>
      <c r="D1" s="40"/>
      <c r="E1" s="40"/>
      <c r="F1" s="76" t="s">
        <v>44</v>
      </c>
      <c r="G1" s="77"/>
      <c r="H1" s="77"/>
      <c r="I1" s="77"/>
      <c r="J1" s="77"/>
      <c r="K1" s="77"/>
      <c r="L1" s="77"/>
      <c r="M1" s="77"/>
      <c r="N1" s="77"/>
    </row>
    <row r="2" spans="1:2" ht="15">
      <c r="A2" s="2" t="s">
        <v>6</v>
      </c>
      <c r="B2" s="36">
        <v>8000</v>
      </c>
    </row>
    <row r="3" spans="1:2" ht="15">
      <c r="A3" s="2" t="s">
        <v>32</v>
      </c>
      <c r="B3" s="1"/>
    </row>
    <row r="4" spans="1:2" ht="15.75" thickBot="1">
      <c r="A4" s="2" t="s">
        <v>42</v>
      </c>
      <c r="B4" s="1"/>
    </row>
    <row r="5" spans="1:17" ht="15">
      <c r="A5" s="57" t="s">
        <v>11</v>
      </c>
      <c r="B5" s="41">
        <v>25</v>
      </c>
      <c r="C5" s="41">
        <v>22</v>
      </c>
      <c r="D5" s="41">
        <v>20</v>
      </c>
      <c r="E5" s="41">
        <v>17</v>
      </c>
      <c r="F5" s="41">
        <v>16</v>
      </c>
      <c r="G5" s="41">
        <v>15</v>
      </c>
      <c r="H5" s="41">
        <v>14</v>
      </c>
      <c r="I5" s="41">
        <v>13</v>
      </c>
      <c r="J5" s="41">
        <v>12</v>
      </c>
      <c r="K5" s="41">
        <v>11</v>
      </c>
      <c r="L5" s="41">
        <v>10</v>
      </c>
      <c r="M5" s="41">
        <v>9</v>
      </c>
      <c r="N5" s="41">
        <v>8</v>
      </c>
      <c r="O5" s="41">
        <v>7</v>
      </c>
      <c r="P5" s="41">
        <v>6</v>
      </c>
      <c r="Q5" s="42">
        <v>5</v>
      </c>
    </row>
    <row r="6" spans="1:17" ht="15">
      <c r="A6" s="58" t="s">
        <v>13</v>
      </c>
      <c r="B6" s="34">
        <v>5</v>
      </c>
      <c r="C6" s="34">
        <v>5</v>
      </c>
      <c r="D6" s="34">
        <v>5</v>
      </c>
      <c r="E6" s="34">
        <v>5</v>
      </c>
      <c r="F6" s="34">
        <v>5</v>
      </c>
      <c r="G6" s="34">
        <v>5</v>
      </c>
      <c r="H6" s="34">
        <v>5</v>
      </c>
      <c r="I6" s="34">
        <v>5</v>
      </c>
      <c r="J6" s="34">
        <v>5</v>
      </c>
      <c r="K6" s="34">
        <v>5</v>
      </c>
      <c r="L6" s="34">
        <v>5</v>
      </c>
      <c r="M6" s="34">
        <v>5</v>
      </c>
      <c r="N6" s="34">
        <v>5</v>
      </c>
      <c r="O6" s="34">
        <v>5</v>
      </c>
      <c r="P6" s="34">
        <v>5</v>
      </c>
      <c r="Q6" s="43">
        <v>5</v>
      </c>
    </row>
    <row r="7" spans="1:17" ht="15">
      <c r="A7" s="58" t="s">
        <v>0</v>
      </c>
      <c r="B7" s="34">
        <v>11</v>
      </c>
      <c r="C7" s="34">
        <v>10</v>
      </c>
      <c r="D7" s="34">
        <v>9</v>
      </c>
      <c r="E7" s="34">
        <v>9</v>
      </c>
      <c r="F7" s="34">
        <v>8</v>
      </c>
      <c r="G7" s="34">
        <v>8</v>
      </c>
      <c r="H7" s="34">
        <v>8</v>
      </c>
      <c r="I7" s="34">
        <v>7</v>
      </c>
      <c r="J7" s="34">
        <v>7</v>
      </c>
      <c r="K7" s="34">
        <v>6</v>
      </c>
      <c r="L7" s="34">
        <v>5</v>
      </c>
      <c r="M7" s="34">
        <v>4</v>
      </c>
      <c r="N7" s="34">
        <v>3</v>
      </c>
      <c r="O7" s="34">
        <v>2</v>
      </c>
      <c r="P7" s="34">
        <v>1</v>
      </c>
      <c r="Q7" s="43">
        <v>1</v>
      </c>
    </row>
    <row r="8" spans="1:17" ht="15">
      <c r="A8" s="59" t="s">
        <v>1</v>
      </c>
      <c r="B8" s="37">
        <f aca="true" t="shared" si="0" ref="B8:Q8">3.141592654*B7*100/3*((B5/2)*(B5/2)+(B5/2)*(B6/2)+(B6/2)*(B6/2))/1000000</f>
        <v>0.22318397812791668</v>
      </c>
      <c r="C8" s="37">
        <f t="shared" si="0"/>
        <v>0.16205382106883334</v>
      </c>
      <c r="D8" s="37">
        <f t="shared" si="0"/>
        <v>0.12370021075125</v>
      </c>
      <c r="E8" s="37">
        <f t="shared" si="0"/>
        <v>0.09401216017095</v>
      </c>
      <c r="F8" s="37">
        <f t="shared" si="0"/>
        <v>0.07560766320626666</v>
      </c>
      <c r="G8" s="37">
        <f t="shared" si="0"/>
        <v>0.06806784083666666</v>
      </c>
      <c r="H8" s="37">
        <f t="shared" si="0"/>
        <v>0.060946897487599995</v>
      </c>
      <c r="I8" s="37">
        <f t="shared" si="0"/>
        <v>0.047464229014183346</v>
      </c>
      <c r="J8" s="37">
        <f t="shared" si="0"/>
        <v>0.04196644186968334</v>
      </c>
      <c r="K8" s="37">
        <f t="shared" si="0"/>
        <v>0.0315730061727</v>
      </c>
      <c r="L8" s="37">
        <f t="shared" si="0"/>
        <v>0.02290744643541667</v>
      </c>
      <c r="M8" s="37">
        <f t="shared" si="0"/>
        <v>0.015812683025133334</v>
      </c>
      <c r="N8" s="37">
        <f t="shared" si="0"/>
        <v>0.01013163630915</v>
      </c>
      <c r="O8" s="37">
        <f t="shared" si="0"/>
        <v>0.0057072266547666655</v>
      </c>
      <c r="P8" s="37">
        <f t="shared" si="0"/>
        <v>0.002382374429283333</v>
      </c>
      <c r="Q8" s="44">
        <f t="shared" si="0"/>
        <v>0.00196349540875</v>
      </c>
    </row>
    <row r="9" spans="1:17" ht="15">
      <c r="A9" s="59" t="s">
        <v>2</v>
      </c>
      <c r="B9" s="4">
        <f aca="true" t="shared" si="1" ref="B9:Q9">1/B8</f>
        <v>4.480608367984441</v>
      </c>
      <c r="C9" s="4">
        <f t="shared" si="1"/>
        <v>6.170789392094889</v>
      </c>
      <c r="D9" s="4">
        <f t="shared" si="1"/>
        <v>8.084060600437537</v>
      </c>
      <c r="E9" s="4">
        <f t="shared" si="1"/>
        <v>10.63692184268097</v>
      </c>
      <c r="F9" s="4">
        <f t="shared" si="1"/>
        <v>13.226172554386208</v>
      </c>
      <c r="G9" s="4">
        <f t="shared" si="1"/>
        <v>14.691225514256681</v>
      </c>
      <c r="H9" s="4">
        <f t="shared" si="1"/>
        <v>16.40772608980557</v>
      </c>
      <c r="I9" s="4">
        <f t="shared" si="1"/>
        <v>21.068497703842997</v>
      </c>
      <c r="J9" s="4">
        <f t="shared" si="1"/>
        <v>23.828562905219812</v>
      </c>
      <c r="K9" s="4">
        <f t="shared" si="1"/>
        <v>31.67262548678886</v>
      </c>
      <c r="L9" s="4">
        <f t="shared" si="1"/>
        <v>43.6539272423627</v>
      </c>
      <c r="M9" s="4">
        <f t="shared" si="1"/>
        <v>63.24037473024398</v>
      </c>
      <c r="N9" s="4">
        <f t="shared" si="1"/>
        <v>98.70073988906296</v>
      </c>
      <c r="O9" s="4">
        <f t="shared" si="1"/>
        <v>175.216451087465</v>
      </c>
      <c r="P9" s="4">
        <f t="shared" si="1"/>
        <v>419.74930040733375</v>
      </c>
      <c r="Q9" s="45">
        <f t="shared" si="1"/>
        <v>509.29581782756486</v>
      </c>
    </row>
    <row r="10" spans="1:17" ht="15">
      <c r="A10" s="59" t="s">
        <v>3</v>
      </c>
      <c r="B10" s="4">
        <f aca="true" t="shared" si="2" ref="B10:Q10">B9*0.65</f>
        <v>2.9123954391898867</v>
      </c>
      <c r="C10" s="4">
        <f t="shared" si="2"/>
        <v>4.011013104861678</v>
      </c>
      <c r="D10" s="4">
        <f t="shared" si="2"/>
        <v>5.2546393902843995</v>
      </c>
      <c r="E10" s="4">
        <f t="shared" si="2"/>
        <v>6.913999197742631</v>
      </c>
      <c r="F10" s="4">
        <f t="shared" si="2"/>
        <v>8.597012160351035</v>
      </c>
      <c r="G10" s="4">
        <f t="shared" si="2"/>
        <v>9.549296584266843</v>
      </c>
      <c r="H10" s="4">
        <f t="shared" si="2"/>
        <v>10.665021958373622</v>
      </c>
      <c r="I10" s="4">
        <f t="shared" si="2"/>
        <v>13.694523507497948</v>
      </c>
      <c r="J10" s="4">
        <f t="shared" si="2"/>
        <v>15.488565888392879</v>
      </c>
      <c r="K10" s="4">
        <f t="shared" si="2"/>
        <v>20.58720656641276</v>
      </c>
      <c r="L10" s="4">
        <f t="shared" si="2"/>
        <v>28.375052707535755</v>
      </c>
      <c r="M10" s="4">
        <f t="shared" si="2"/>
        <v>41.106243574658585</v>
      </c>
      <c r="N10" s="4">
        <f t="shared" si="2"/>
        <v>64.15548092789092</v>
      </c>
      <c r="O10" s="4">
        <f t="shared" si="2"/>
        <v>113.89069320685226</v>
      </c>
      <c r="P10" s="4">
        <f t="shared" si="2"/>
        <v>272.83704526476697</v>
      </c>
      <c r="Q10" s="45">
        <f t="shared" si="2"/>
        <v>331.04228158791716</v>
      </c>
    </row>
    <row r="11" spans="1:17" ht="15">
      <c r="A11" s="59" t="s">
        <v>4</v>
      </c>
      <c r="B11" s="38">
        <f>B7*B10</f>
        <v>32.036349831088756</v>
      </c>
      <c r="C11" s="38">
        <f aca="true" t="shared" si="3" ref="C11:Q11">C7*C10</f>
        <v>40.11013104861678</v>
      </c>
      <c r="D11" s="38">
        <f t="shared" si="3"/>
        <v>47.29175451255959</v>
      </c>
      <c r="E11" s="38">
        <f t="shared" si="3"/>
        <v>62.22599277968368</v>
      </c>
      <c r="F11" s="38">
        <f t="shared" si="3"/>
        <v>68.77609728280828</v>
      </c>
      <c r="G11" s="38">
        <f t="shared" si="3"/>
        <v>76.39437267413474</v>
      </c>
      <c r="H11" s="38">
        <f t="shared" si="3"/>
        <v>85.32017566698897</v>
      </c>
      <c r="I11" s="38">
        <f t="shared" si="3"/>
        <v>95.86166455248564</v>
      </c>
      <c r="J11" s="38">
        <f t="shared" si="3"/>
        <v>108.41996121875015</v>
      </c>
      <c r="K11" s="38">
        <f t="shared" si="3"/>
        <v>123.52323939847656</v>
      </c>
      <c r="L11" s="38">
        <f t="shared" si="3"/>
        <v>141.87526353767876</v>
      </c>
      <c r="M11" s="38">
        <f t="shared" si="3"/>
        <v>164.42497429863434</v>
      </c>
      <c r="N11" s="38">
        <f t="shared" si="3"/>
        <v>192.46644278367276</v>
      </c>
      <c r="O11" s="38">
        <f t="shared" si="3"/>
        <v>227.78138641370452</v>
      </c>
      <c r="P11" s="38">
        <f t="shared" si="3"/>
        <v>272.83704526476697</v>
      </c>
      <c r="Q11" s="46">
        <f t="shared" si="3"/>
        <v>331.04228158791716</v>
      </c>
    </row>
    <row r="12" spans="1:17" ht="15">
      <c r="A12" s="58" t="s">
        <v>14</v>
      </c>
      <c r="B12" s="34">
        <v>0</v>
      </c>
      <c r="C12" s="34">
        <v>0</v>
      </c>
      <c r="D12" s="34">
        <v>0</v>
      </c>
      <c r="E12" s="34">
        <v>0</v>
      </c>
      <c r="F12" s="34">
        <v>0.02</v>
      </c>
      <c r="G12" s="34">
        <v>0.078</v>
      </c>
      <c r="H12" s="34">
        <v>0.4</v>
      </c>
      <c r="I12" s="34">
        <v>4.5</v>
      </c>
      <c r="J12" s="34">
        <v>6</v>
      </c>
      <c r="K12" s="34">
        <v>10</v>
      </c>
      <c r="L12" s="34">
        <v>10</v>
      </c>
      <c r="M12" s="34">
        <v>11</v>
      </c>
      <c r="N12" s="34">
        <v>12</v>
      </c>
      <c r="O12" s="34">
        <v>13</v>
      </c>
      <c r="P12" s="34">
        <v>16</v>
      </c>
      <c r="Q12" s="43">
        <v>17</v>
      </c>
    </row>
    <row r="13" spans="1:17" ht="15.75" thickBot="1">
      <c r="A13" s="59" t="s">
        <v>5</v>
      </c>
      <c r="B13" s="3">
        <f>B12*D14/100</f>
        <v>0</v>
      </c>
      <c r="C13" s="3">
        <f>C12*B2/100</f>
        <v>0</v>
      </c>
      <c r="D13" s="3">
        <f>D12*B2/100</f>
        <v>0</v>
      </c>
      <c r="E13" s="3">
        <f>E12*B2/100</f>
        <v>0</v>
      </c>
      <c r="F13" s="3">
        <f>F12*B2/100</f>
        <v>1.6</v>
      </c>
      <c r="G13" s="3">
        <f>G12*B2/100</f>
        <v>6.24</v>
      </c>
      <c r="H13" s="3">
        <f>H12*B2/100</f>
        <v>32</v>
      </c>
      <c r="I13" s="3">
        <f>I12*B2/100</f>
        <v>360</v>
      </c>
      <c r="J13" s="3">
        <f>J12*B2/100</f>
        <v>480</v>
      </c>
      <c r="K13" s="3">
        <f>K12*B2/100</f>
        <v>800</v>
      </c>
      <c r="L13" s="3">
        <f>L12*B2/100</f>
        <v>800</v>
      </c>
      <c r="M13" s="3">
        <f>M12*B2/100</f>
        <v>880</v>
      </c>
      <c r="N13" s="3">
        <f>N12*B2/100</f>
        <v>960</v>
      </c>
      <c r="O13" s="3">
        <f>O12*B2/100</f>
        <v>1040</v>
      </c>
      <c r="P13" s="3">
        <f>P12*B2/100</f>
        <v>1280</v>
      </c>
      <c r="Q13" s="47">
        <f>Q12*B2/100</f>
        <v>1360</v>
      </c>
    </row>
    <row r="14" spans="1:21" ht="16.5" thickBot="1">
      <c r="A14" s="59" t="s">
        <v>15</v>
      </c>
      <c r="B14" s="4">
        <f>B13/B10</f>
        <v>0</v>
      </c>
      <c r="C14" s="4">
        <f>C13/C10</f>
        <v>0</v>
      </c>
      <c r="D14" s="4">
        <f>D13/D10</f>
        <v>0</v>
      </c>
      <c r="E14" s="4">
        <f>E13/E10</f>
        <v>0</v>
      </c>
      <c r="F14" s="4">
        <f>F13/F10</f>
        <v>0.1861111709692718</v>
      </c>
      <c r="G14" s="4">
        <f aca="true" t="shared" si="4" ref="G14:Q14">G13/G10</f>
        <v>0.6534512720319999</v>
      </c>
      <c r="H14" s="4">
        <f t="shared" si="4"/>
        <v>3.0004626455433843</v>
      </c>
      <c r="I14" s="4">
        <f t="shared" si="4"/>
        <v>26.287880684778468</v>
      </c>
      <c r="J14" s="4">
        <f t="shared" si="4"/>
        <v>30.99060322684308</v>
      </c>
      <c r="K14" s="4">
        <f t="shared" si="4"/>
        <v>38.85908452024615</v>
      </c>
      <c r="L14" s="4">
        <f t="shared" si="4"/>
        <v>28.19378022820513</v>
      </c>
      <c r="M14" s="4">
        <f t="shared" si="4"/>
        <v>21.40794009556513</v>
      </c>
      <c r="N14" s="4">
        <f t="shared" si="4"/>
        <v>14.963647471975385</v>
      </c>
      <c r="O14" s="4">
        <f t="shared" si="4"/>
        <v>9.131562647626664</v>
      </c>
      <c r="P14" s="4">
        <f t="shared" si="4"/>
        <v>4.691445029973332</v>
      </c>
      <c r="Q14" s="45">
        <f t="shared" si="4"/>
        <v>4.1082365475384615</v>
      </c>
      <c r="R14" s="64">
        <f>SUM(B14:Q14)</f>
        <v>182.47420554129644</v>
      </c>
      <c r="S14" s="65" t="s">
        <v>9</v>
      </c>
      <c r="T14" s="65"/>
      <c r="U14" s="66"/>
    </row>
    <row r="15" spans="1:21" ht="15">
      <c r="A15" s="59" t="s">
        <v>8</v>
      </c>
      <c r="B15" s="4">
        <f>0.65*B14</f>
        <v>0</v>
      </c>
      <c r="C15" s="4">
        <f>0.65*C14</f>
        <v>0</v>
      </c>
      <c r="D15" s="4">
        <f>0.65*D14</f>
        <v>0</v>
      </c>
      <c r="E15" s="4">
        <f>0.65*E14</f>
        <v>0</v>
      </c>
      <c r="F15" s="4">
        <f>0.65*F14</f>
        <v>0.12097226113002667</v>
      </c>
      <c r="G15" s="4">
        <f aca="true" t="shared" si="5" ref="G15:Q15">0.65*G14</f>
        <v>0.42474332682079996</v>
      </c>
      <c r="H15" s="4">
        <f t="shared" si="5"/>
        <v>1.9503007196031998</v>
      </c>
      <c r="I15" s="4">
        <f t="shared" si="5"/>
        <v>17.087122445106004</v>
      </c>
      <c r="J15" s="4">
        <f t="shared" si="5"/>
        <v>20.143892097448003</v>
      </c>
      <c r="K15" s="4">
        <f t="shared" si="5"/>
        <v>25.258404938159998</v>
      </c>
      <c r="L15" s="4">
        <f t="shared" si="5"/>
        <v>18.325957148333337</v>
      </c>
      <c r="M15" s="4">
        <f t="shared" si="5"/>
        <v>13.915161062117335</v>
      </c>
      <c r="N15" s="4">
        <f t="shared" si="5"/>
        <v>9.726370856784001</v>
      </c>
      <c r="O15" s="4">
        <f t="shared" si="5"/>
        <v>5.935515720957332</v>
      </c>
      <c r="P15" s="4">
        <f t="shared" si="5"/>
        <v>3.049439269482666</v>
      </c>
      <c r="Q15" s="45">
        <f t="shared" si="5"/>
        <v>2.6703537559</v>
      </c>
      <c r="R15" s="50">
        <f>SUM(B15:Q15)</f>
        <v>118.6082336018427</v>
      </c>
      <c r="S15" s="51" t="s">
        <v>10</v>
      </c>
      <c r="T15" s="51"/>
      <c r="U15" s="52"/>
    </row>
    <row r="16" spans="1:21" ht="15">
      <c r="A16" s="59" t="s">
        <v>7</v>
      </c>
      <c r="B16" s="4">
        <f>B15*0.64</f>
        <v>0</v>
      </c>
      <c r="C16" s="4">
        <f>C15*0.64</f>
        <v>0</v>
      </c>
      <c r="D16" s="4">
        <f>D15*0.64</f>
        <v>0</v>
      </c>
      <c r="E16" s="4">
        <f>E15*0.64</f>
        <v>0</v>
      </c>
      <c r="F16" s="4">
        <f>F15*0.64</f>
        <v>0.07742224712321708</v>
      </c>
      <c r="G16" s="4">
        <f aca="true" t="shared" si="6" ref="G16:Q16">G15*0.64</f>
        <v>0.27183572916531196</v>
      </c>
      <c r="H16" s="4">
        <f t="shared" si="6"/>
        <v>1.248192460546048</v>
      </c>
      <c r="I16" s="4">
        <f t="shared" si="6"/>
        <v>10.935758364867842</v>
      </c>
      <c r="J16" s="4">
        <f t="shared" si="6"/>
        <v>12.892090942366721</v>
      </c>
      <c r="K16" s="4">
        <f t="shared" si="6"/>
        <v>16.1653791604224</v>
      </c>
      <c r="L16" s="4">
        <f t="shared" si="6"/>
        <v>11.728612574933337</v>
      </c>
      <c r="M16" s="4">
        <f t="shared" si="6"/>
        <v>8.905703079755094</v>
      </c>
      <c r="N16" s="4">
        <f t="shared" si="6"/>
        <v>6.224877348341761</v>
      </c>
      <c r="O16" s="4">
        <f t="shared" si="6"/>
        <v>3.798730061412692</v>
      </c>
      <c r="P16" s="4">
        <f t="shared" si="6"/>
        <v>1.9516411324689062</v>
      </c>
      <c r="Q16" s="45">
        <f t="shared" si="6"/>
        <v>1.709026403776</v>
      </c>
      <c r="R16" s="53">
        <f>SUM(B16:Q16)</f>
        <v>75.90926950517932</v>
      </c>
      <c r="S16" s="54" t="s">
        <v>39</v>
      </c>
      <c r="T16" s="56" t="s">
        <v>38</v>
      </c>
      <c r="U16" s="55">
        <f>R16/70*100</f>
        <v>108.4418135788276</v>
      </c>
    </row>
    <row r="17" spans="1:17" ht="15.75" thickBot="1">
      <c r="A17" s="60" t="s">
        <v>12</v>
      </c>
      <c r="B17" s="48">
        <f>B8*$F25</f>
        <v>178.54718250233336</v>
      </c>
      <c r="C17" s="48">
        <f aca="true" t="shared" si="7" ref="C17:Q17">C8*$F25</f>
        <v>129.64305685506667</v>
      </c>
      <c r="D17" s="48">
        <f t="shared" si="7"/>
        <v>98.96016860099999</v>
      </c>
      <c r="E17" s="48">
        <f t="shared" si="7"/>
        <v>75.20972813676</v>
      </c>
      <c r="F17" s="48">
        <f t="shared" si="7"/>
        <v>60.486130565013326</v>
      </c>
      <c r="G17" s="48">
        <f t="shared" si="7"/>
        <v>54.45427266933333</v>
      </c>
      <c r="H17" s="48">
        <f t="shared" si="7"/>
        <v>48.75751799008</v>
      </c>
      <c r="I17" s="48">
        <f t="shared" si="7"/>
        <v>37.97138321134668</v>
      </c>
      <c r="J17" s="48">
        <f>J8*$F25</f>
        <v>33.57315349574667</v>
      </c>
      <c r="K17" s="48">
        <f t="shared" si="7"/>
        <v>25.25840493816</v>
      </c>
      <c r="L17" s="48">
        <f t="shared" si="7"/>
        <v>18.325957148333334</v>
      </c>
      <c r="M17" s="48">
        <f t="shared" si="7"/>
        <v>12.650146420106667</v>
      </c>
      <c r="N17" s="48">
        <f t="shared" si="7"/>
        <v>8.10530904732</v>
      </c>
      <c r="O17" s="48">
        <f t="shared" si="7"/>
        <v>4.565781323813332</v>
      </c>
      <c r="P17" s="48">
        <f t="shared" si="7"/>
        <v>1.9058995434266663</v>
      </c>
      <c r="Q17" s="49">
        <f t="shared" si="7"/>
        <v>1.570796327</v>
      </c>
    </row>
    <row r="18" ht="15" customHeight="1"/>
    <row r="19" ht="15">
      <c r="A19" s="5" t="s">
        <v>16</v>
      </c>
    </row>
    <row r="20" ht="8.25" customHeight="1"/>
    <row r="21" spans="1:2" ht="15">
      <c r="A21" s="5" t="s">
        <v>17</v>
      </c>
      <c r="B21" t="s">
        <v>40</v>
      </c>
    </row>
    <row r="22" ht="9.75" customHeight="1"/>
    <row r="23" ht="15">
      <c r="B23" t="s">
        <v>19</v>
      </c>
    </row>
    <row r="24" ht="10.5" customHeight="1"/>
    <row r="25" spans="2:7" ht="15">
      <c r="B25" t="s">
        <v>31</v>
      </c>
      <c r="F25" s="35">
        <v>800</v>
      </c>
      <c r="G25" t="s">
        <v>41</v>
      </c>
    </row>
    <row r="27" ht="15">
      <c r="A27" s="63" t="s">
        <v>33</v>
      </c>
    </row>
    <row r="28" spans="1:2" ht="15">
      <c r="A28" s="33" t="s">
        <v>34</v>
      </c>
      <c r="B28" t="s">
        <v>35</v>
      </c>
    </row>
    <row r="29" spans="1:6" ht="15">
      <c r="A29" t="s">
        <v>36</v>
      </c>
      <c r="B29" t="s">
        <v>37</v>
      </c>
      <c r="E29" s="6"/>
      <c r="F29" s="6"/>
    </row>
    <row r="30" spans="1:10" ht="15">
      <c r="A30" s="61" t="s">
        <v>43</v>
      </c>
      <c r="B30" s="61"/>
      <c r="C30" s="61"/>
      <c r="D30" s="61"/>
      <c r="E30" s="62"/>
      <c r="F30" s="62"/>
      <c r="G30" s="61"/>
      <c r="H30" s="61"/>
      <c r="I30" s="61"/>
      <c r="J30" s="61"/>
    </row>
    <row r="31" spans="5:6" ht="15">
      <c r="E31" s="6"/>
      <c r="F31" s="6"/>
    </row>
    <row r="32" spans="5:6" ht="15">
      <c r="E32" s="6"/>
      <c r="F32" s="6"/>
    </row>
    <row r="33" spans="5:6" ht="15">
      <c r="E33" s="6"/>
      <c r="F33" s="6"/>
    </row>
  </sheetData>
  <sheetProtection/>
  <mergeCells count="1">
    <mergeCell ref="F1:N1"/>
  </mergeCells>
  <hyperlinks>
    <hyperlink ref="F1" r:id="rId1" display="www.japonsketopoly-rrd.cz"/>
  </hyperlinks>
  <printOptions/>
  <pageMargins left="0.25" right="0.25" top="0.75" bottom="0.75" header="0.3" footer="0.3"/>
  <pageSetup horizontalDpi="300" verticalDpi="3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75" zoomScaleNormal="175" zoomScalePageLayoutView="0" workbookViewId="0" topLeftCell="A1">
      <selection activeCell="G13" sqref="G13"/>
    </sheetView>
  </sheetViews>
  <sheetFormatPr defaultColWidth="9.140625" defaultRowHeight="15"/>
  <cols>
    <col min="2" max="4" width="10.421875" style="0" customWidth="1"/>
    <col min="5" max="5" width="15.57421875" style="0" customWidth="1"/>
    <col min="6" max="8" width="10.421875" style="0" customWidth="1"/>
    <col min="9" max="9" width="15.421875" style="0" customWidth="1"/>
  </cols>
  <sheetData>
    <row r="1" spans="1:10" ht="15.75" thickBo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65.25" customHeight="1" thickBot="1">
      <c r="A2" s="32"/>
      <c r="B2" s="71" t="s">
        <v>29</v>
      </c>
      <c r="C2" s="72"/>
      <c r="D2" s="72"/>
      <c r="E2" s="72"/>
      <c r="F2" s="72"/>
      <c r="G2" s="72"/>
      <c r="H2" s="72"/>
      <c r="I2" s="73"/>
      <c r="J2" s="32"/>
    </row>
    <row r="3" spans="1:10" ht="19.5" thickBot="1">
      <c r="A3" s="32"/>
      <c r="B3" s="67" t="s">
        <v>25</v>
      </c>
      <c r="C3" s="68"/>
      <c r="D3" s="68"/>
      <c r="E3" s="69"/>
      <c r="F3" s="67" t="s">
        <v>30</v>
      </c>
      <c r="G3" s="68"/>
      <c r="H3" s="68"/>
      <c r="I3" s="70"/>
      <c r="J3" s="32"/>
    </row>
    <row r="4" spans="1:10" ht="36" customHeight="1">
      <c r="A4" s="32"/>
      <c r="B4" s="18" t="s">
        <v>20</v>
      </c>
      <c r="C4" s="19" t="s">
        <v>22</v>
      </c>
      <c r="D4" s="19" t="s">
        <v>21</v>
      </c>
      <c r="E4" s="20" t="s">
        <v>11</v>
      </c>
      <c r="F4" s="18" t="s">
        <v>20</v>
      </c>
      <c r="G4" s="19" t="s">
        <v>22</v>
      </c>
      <c r="H4" s="19" t="s">
        <v>21</v>
      </c>
      <c r="I4" s="21" t="s">
        <v>11</v>
      </c>
      <c r="J4" s="32"/>
    </row>
    <row r="5" spans="1:10" ht="14.25" customHeight="1">
      <c r="A5" s="32"/>
      <c r="B5" s="11" t="s">
        <v>23</v>
      </c>
      <c r="C5" s="9">
        <v>1</v>
      </c>
      <c r="D5" s="9">
        <v>3</v>
      </c>
      <c r="E5" s="16">
        <v>3</v>
      </c>
      <c r="F5" s="11" t="s">
        <v>23</v>
      </c>
      <c r="G5" s="7">
        <v>1</v>
      </c>
      <c r="H5" s="7">
        <v>3.82</v>
      </c>
      <c r="I5" s="12">
        <v>3.8</v>
      </c>
      <c r="J5" s="32"/>
    </row>
    <row r="6" spans="1:10" ht="14.25" customHeight="1">
      <c r="A6" s="32"/>
      <c r="B6" s="11" t="s">
        <v>23</v>
      </c>
      <c r="C6" s="9">
        <v>2</v>
      </c>
      <c r="D6" s="9">
        <v>5.9</v>
      </c>
      <c r="E6" s="16">
        <v>6.7</v>
      </c>
      <c r="F6" s="11" t="s">
        <v>23</v>
      </c>
      <c r="G6" s="7">
        <v>2</v>
      </c>
      <c r="H6" s="7">
        <v>6.9</v>
      </c>
      <c r="I6" s="12">
        <v>8</v>
      </c>
      <c r="J6" s="32"/>
    </row>
    <row r="7" spans="1:10" ht="14.25" customHeight="1">
      <c r="A7" s="32"/>
      <c r="B7" s="11" t="s">
        <v>23</v>
      </c>
      <c r="C7" s="9">
        <v>3</v>
      </c>
      <c r="D7" s="9">
        <v>8.5</v>
      </c>
      <c r="E7" s="16">
        <v>11</v>
      </c>
      <c r="F7" s="14" t="s">
        <v>24</v>
      </c>
      <c r="G7" s="9">
        <v>3</v>
      </c>
      <c r="H7" s="8">
        <v>9.9</v>
      </c>
      <c r="I7" s="13">
        <v>12.5</v>
      </c>
      <c r="J7" s="32"/>
    </row>
    <row r="8" spans="1:10" ht="14.25" customHeight="1">
      <c r="A8" s="32"/>
      <c r="B8" s="11" t="s">
        <v>23</v>
      </c>
      <c r="C8" s="9">
        <v>4</v>
      </c>
      <c r="D8" s="9">
        <v>11.1</v>
      </c>
      <c r="E8" s="16">
        <v>16</v>
      </c>
      <c r="F8" s="14" t="s">
        <v>24</v>
      </c>
      <c r="G8" s="9">
        <v>4</v>
      </c>
      <c r="H8" s="8">
        <v>12.9</v>
      </c>
      <c r="I8" s="13">
        <v>18</v>
      </c>
      <c r="J8" s="32"/>
    </row>
    <row r="9" spans="1:10" ht="14.25" customHeight="1">
      <c r="A9" s="32"/>
      <c r="B9" s="14" t="s">
        <v>24</v>
      </c>
      <c r="C9" s="9">
        <v>5</v>
      </c>
      <c r="D9" s="8">
        <v>14</v>
      </c>
      <c r="E9" s="17">
        <v>21</v>
      </c>
      <c r="F9" s="14" t="s">
        <v>24</v>
      </c>
      <c r="G9" s="9">
        <v>5</v>
      </c>
      <c r="H9" s="8">
        <v>15.9</v>
      </c>
      <c r="I9" s="13">
        <v>23</v>
      </c>
      <c r="J9" s="32"/>
    </row>
    <row r="10" spans="1:10" ht="29.25" customHeight="1">
      <c r="A10" s="32"/>
      <c r="B10" s="74" t="s">
        <v>1</v>
      </c>
      <c r="C10" s="22" t="s">
        <v>22</v>
      </c>
      <c r="D10" s="22" t="s">
        <v>26</v>
      </c>
      <c r="E10" s="23" t="s">
        <v>27</v>
      </c>
      <c r="F10" s="74" t="s">
        <v>1</v>
      </c>
      <c r="G10" s="22" t="s">
        <v>22</v>
      </c>
      <c r="H10" s="22" t="s">
        <v>26</v>
      </c>
      <c r="I10" s="24" t="s">
        <v>27</v>
      </c>
      <c r="J10" s="32"/>
    </row>
    <row r="11" spans="1:10" ht="14.25" customHeight="1">
      <c r="A11" s="32"/>
      <c r="B11" s="74"/>
      <c r="C11" s="10">
        <v>1</v>
      </c>
      <c r="D11" s="10">
        <v>0.0008443030257625</v>
      </c>
      <c r="E11" s="25" t="s">
        <v>28</v>
      </c>
      <c r="F11" s="74"/>
      <c r="G11" s="10">
        <v>1</v>
      </c>
      <c r="H11" s="10">
        <v>0.0016591222044672097</v>
      </c>
      <c r="I11" s="26" t="s">
        <v>28</v>
      </c>
      <c r="J11" s="32"/>
    </row>
    <row r="12" spans="1:10" ht="14.25" customHeight="1">
      <c r="A12" s="32"/>
      <c r="B12" s="74"/>
      <c r="C12" s="10">
        <v>2</v>
      </c>
      <c r="D12" s="10">
        <v>0.0074898448664626185</v>
      </c>
      <c r="E12" s="25">
        <f>D12/D11</f>
        <v>8.871038759689924</v>
      </c>
      <c r="F12" s="74"/>
      <c r="G12" s="10">
        <v>2</v>
      </c>
      <c r="H12" s="10">
        <v>0.012328787671541254</v>
      </c>
      <c r="I12" s="26">
        <f>H12/H11</f>
        <v>7.430909934389294</v>
      </c>
      <c r="J12" s="32"/>
    </row>
    <row r="13" spans="1:10" ht="14.25" customHeight="1">
      <c r="A13" s="32"/>
      <c r="B13" s="74"/>
      <c r="C13" s="10">
        <v>3</v>
      </c>
      <c r="D13" s="10">
        <v>0.02820561154669375</v>
      </c>
      <c r="E13" s="25">
        <f>D13/D12</f>
        <v>3.7658472304266817</v>
      </c>
      <c r="F13" s="74"/>
      <c r="G13" s="10">
        <v>3</v>
      </c>
      <c r="H13" s="27">
        <v>0.042181771866176256</v>
      </c>
      <c r="I13" s="28">
        <f>H13/H12</f>
        <v>3.4214046822742468</v>
      </c>
      <c r="J13" s="32"/>
    </row>
    <row r="14" spans="1:10" ht="14.25" customHeight="1">
      <c r="A14" s="32"/>
      <c r="B14" s="74"/>
      <c r="C14" s="10">
        <v>4</v>
      </c>
      <c r="D14" s="10">
        <v>0.07679034194080375</v>
      </c>
      <c r="E14" s="25">
        <f>D14/D13</f>
        <v>2.722520013922729</v>
      </c>
      <c r="F14" s="74"/>
      <c r="G14" s="10">
        <v>4</v>
      </c>
      <c r="H14" s="27">
        <v>0.11254559333414124</v>
      </c>
      <c r="I14" s="28">
        <f>H14/H13</f>
        <v>2.6681096681096674</v>
      </c>
      <c r="J14" s="32"/>
    </row>
    <row r="15" spans="1:10" ht="14.25" customHeight="1" thickBot="1">
      <c r="A15" s="32"/>
      <c r="B15" s="75"/>
      <c r="C15" s="15">
        <v>5</v>
      </c>
      <c r="D15" s="29">
        <v>0.16557502283519168</v>
      </c>
      <c r="E15" s="30">
        <f>D15/D14</f>
        <v>2.156195931030368</v>
      </c>
      <c r="F15" s="75"/>
      <c r="G15" s="15">
        <v>5</v>
      </c>
      <c r="H15" s="29">
        <v>0.22509315016369125</v>
      </c>
      <c r="I15" s="31">
        <f>H15/H14</f>
        <v>2.000017446222021</v>
      </c>
      <c r="J15" s="32"/>
    </row>
    <row r="16" spans="1:10" ht="1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">
      <c r="A18" s="32"/>
      <c r="B18" s="32"/>
      <c r="C18" s="32"/>
      <c r="D18" s="32"/>
      <c r="E18" s="32"/>
      <c r="F18" s="32"/>
      <c r="G18" s="32"/>
      <c r="H18" s="32"/>
      <c r="I18" s="32"/>
      <c r="J18" s="32"/>
    </row>
  </sheetData>
  <sheetProtection/>
  <mergeCells count="5">
    <mergeCell ref="B3:E3"/>
    <mergeCell ref="F3:I3"/>
    <mergeCell ref="B2:I2"/>
    <mergeCell ref="B10:B15"/>
    <mergeCell ref="F10:F1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FOXCONN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Spatenka</dc:creator>
  <cp:keywords/>
  <dc:description/>
  <cp:lastModifiedBy>Muflon</cp:lastModifiedBy>
  <cp:lastPrinted>2012-10-05T17:20:16Z</cp:lastPrinted>
  <dcterms:created xsi:type="dcterms:W3CDTF">2012-10-05T11:39:18Z</dcterms:created>
  <dcterms:modified xsi:type="dcterms:W3CDTF">2012-11-16T20:44:41Z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